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<sst xmlns="http://schemas.openxmlformats.org/spreadsheetml/2006/main" count="17" uniqueCount="17">
  <si>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I.T.I.S.  “E. MAJORANA”  MILAZZO - A.S. 2009/2010 – CLASSE III A – ET </t>
  </si>
  <si>
    <t xml:space="preserve"> </t>
  </si>
  <si>
    <r>
      <t xml:space="preserve">                         </t>
    </r>
    <r>
      <rPr>
        <b/>
        <sz val="18"/>
        <rFont val="Arial"/>
        <family val="2"/>
      </rPr>
      <t xml:space="preserve"> MODELLO INCREMENTALE DI UN CIRCUITO RC</t>
    </r>
  </si>
  <si>
    <t>TENSIONE CONTINUA APPLICATA ALL' INGRESSO DEL  CIRCUITO                   Vin (V):</t>
  </si>
  <si>
    <t>PARAMETRI:</t>
  </si>
  <si>
    <t xml:space="preserve">                                                                                    RESISTENZA                      R (Ω):</t>
  </si>
  <si>
    <r>
      <t xml:space="preserve">                                                                                 </t>
    </r>
    <r>
      <rPr>
        <b/>
        <sz val="10"/>
        <rFont val="Arial"/>
        <family val="2"/>
      </rPr>
      <t xml:space="preserve">      CAPACITA' 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 xml:space="preserve">C (F): </t>
    </r>
    <r>
      <rPr>
        <sz val="10"/>
        <rFont val="Arial"/>
        <family val="2"/>
      </rPr>
      <t xml:space="preserve">     </t>
    </r>
  </si>
  <si>
    <t>TENSIONE INIZIALE AI CAPI  DEL CONDENSATORE                                           Vco (V):</t>
  </si>
  <si>
    <t>INTENSITA' DI CORRENTE INIZIALE                                                                       Ic (A):</t>
  </si>
  <si>
    <r>
      <t xml:space="preserve">COSTANTE DI TEMPO DEL CIRCUITO                                                           </t>
    </r>
    <r>
      <rPr>
        <b/>
        <sz val="10"/>
        <rFont val="Symbol"/>
        <family val="1"/>
      </rPr>
      <t xml:space="preserve">t  = </t>
    </r>
    <r>
      <rPr>
        <b/>
        <sz val="10"/>
        <rFont val="Arial"/>
        <family val="2"/>
      </rPr>
      <t xml:space="preserve">RC </t>
    </r>
    <r>
      <rPr>
        <b/>
        <sz val="10"/>
        <rFont val="Symbol"/>
        <family val="1"/>
      </rPr>
      <t>(</t>
    </r>
    <r>
      <rPr>
        <b/>
        <sz val="10"/>
        <rFont val="Arial"/>
        <family val="2"/>
      </rPr>
      <t>s) :</t>
    </r>
  </si>
  <si>
    <t>EQUAZIONI DEL MODELLO MATEMATICO:</t>
  </si>
  <si>
    <r>
      <t>1) Vin – Vc(t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 = RI(t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 R ΔQ(t</t>
    </r>
    <r>
      <rPr>
        <b/>
        <vertAlign val="subscript"/>
        <sz val="10"/>
        <rFont val="Arial"/>
        <family val="2"/>
      </rPr>
      <t>n+1</t>
    </r>
    <r>
      <rPr>
        <b/>
        <sz val="10"/>
        <rFont val="Arial"/>
        <family val="2"/>
      </rPr>
      <t>)/Δt</t>
    </r>
    <r>
      <rPr>
        <b/>
        <vertAlign val="subscript"/>
        <sz val="10"/>
        <rFont val="Arial"/>
        <family val="2"/>
      </rPr>
      <t xml:space="preserve">n +1  </t>
    </r>
    <r>
      <rPr>
        <b/>
        <sz val="10"/>
        <rFont val="Arial"/>
        <family val="2"/>
      </rPr>
      <t>= RC ΔVc(t</t>
    </r>
    <r>
      <rPr>
        <b/>
        <vertAlign val="subscript"/>
        <sz val="10"/>
        <rFont val="Arial"/>
        <family val="2"/>
      </rPr>
      <t>n+1</t>
    </r>
    <r>
      <rPr>
        <b/>
        <sz val="10"/>
        <rFont val="Arial"/>
        <family val="2"/>
      </rPr>
      <t>)/Δt</t>
    </r>
    <r>
      <rPr>
        <b/>
        <vertAlign val="subscript"/>
        <sz val="10"/>
        <rFont val="Arial"/>
        <family val="2"/>
      </rPr>
      <t xml:space="preserve">n +1 </t>
    </r>
    <r>
      <rPr>
        <b/>
        <sz val="10"/>
        <rFont val="Arial"/>
        <family val="2"/>
      </rPr>
      <t>, con Δt</t>
    </r>
    <r>
      <rPr>
        <b/>
        <vertAlign val="subscript"/>
        <sz val="10"/>
        <rFont val="Arial"/>
        <family val="2"/>
      </rPr>
      <t>n +1</t>
    </r>
    <r>
      <rPr>
        <b/>
        <sz val="10"/>
        <rFont val="Arial"/>
        <family val="2"/>
      </rPr>
      <t xml:space="preserve"> = t</t>
    </r>
    <r>
      <rPr>
        <b/>
        <vertAlign val="subscript"/>
        <sz val="10"/>
        <rFont val="Arial"/>
        <family val="2"/>
      </rPr>
      <t xml:space="preserve">n+1  </t>
    </r>
    <r>
      <rPr>
        <b/>
        <sz val="10"/>
        <rFont val="Arial"/>
        <family val="2"/>
      </rPr>
      <t>- 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 e  ΔVc(t</t>
    </r>
    <r>
      <rPr>
        <b/>
        <vertAlign val="subscript"/>
        <sz val="10"/>
        <rFont val="Arial"/>
        <family val="2"/>
      </rPr>
      <t>n +1</t>
    </r>
    <r>
      <rPr>
        <b/>
        <sz val="10"/>
        <rFont val="Arial"/>
        <family val="2"/>
      </rPr>
      <t>) = Vc(t</t>
    </r>
    <r>
      <rPr>
        <b/>
        <vertAlign val="subscript"/>
        <sz val="10"/>
        <rFont val="Arial"/>
        <family val="2"/>
      </rPr>
      <t xml:space="preserve">n+1 </t>
    </r>
    <r>
      <rPr>
        <b/>
        <sz val="10"/>
        <rFont val="Arial"/>
        <family val="2"/>
      </rPr>
      <t>)  -  Vc(t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;</t>
    </r>
  </si>
  <si>
    <r>
      <t>2) I(t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 C Δvc(t</t>
    </r>
    <r>
      <rPr>
        <b/>
        <vertAlign val="subscript"/>
        <sz val="10"/>
        <rFont val="Arial"/>
        <family val="2"/>
      </rPr>
      <t>n +1</t>
    </r>
    <r>
      <rPr>
        <b/>
        <sz val="10"/>
        <rFont val="Arial"/>
        <family val="2"/>
      </rPr>
      <t>)/Δt</t>
    </r>
    <r>
      <rPr>
        <b/>
        <vertAlign val="subscript"/>
        <sz val="10"/>
        <rFont val="Arial"/>
        <family val="2"/>
      </rPr>
      <t xml:space="preserve">n +1  </t>
    </r>
    <r>
      <rPr>
        <b/>
        <sz val="10"/>
        <rFont val="Arial"/>
        <family val="2"/>
      </rPr>
      <t>;</t>
    </r>
  </si>
  <si>
    <r>
      <t>3) Vc(t</t>
    </r>
    <r>
      <rPr>
        <b/>
        <vertAlign val="subscript"/>
        <sz val="10"/>
        <rFont val="Arial"/>
        <family val="2"/>
      </rPr>
      <t xml:space="preserve">n+1 </t>
    </r>
    <r>
      <rPr>
        <b/>
        <sz val="10"/>
        <rFont val="Arial"/>
        <family val="2"/>
      </rPr>
      <t>)  =  Vc(t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 +  [Vin – Vc(t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)] ( t</t>
    </r>
    <r>
      <rPr>
        <b/>
        <vertAlign val="subscript"/>
        <sz val="10"/>
        <rFont val="Arial"/>
        <family val="2"/>
      </rPr>
      <t xml:space="preserve">n+1  </t>
    </r>
    <r>
      <rPr>
        <b/>
        <sz val="10"/>
        <rFont val="Arial"/>
        <family val="2"/>
      </rPr>
      <t>- t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) /(RC).</t>
    </r>
  </si>
  <si>
    <t>t (secondi)</t>
  </si>
  <si>
    <t>Vc(t) (V)</t>
  </si>
  <si>
    <t>I(t) (A)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</si>
</sst>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7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Foglio1!$A$23:$A$53</c:f>
              <c:numCache/>
            </c:numRef>
          </c:xVal>
          <c:yVal>
            <c:numRef>
              <c:f>Foglio1!$C$23:$C$53</c:f>
              <c:numCache/>
            </c:numRef>
          </c:yVal>
          <c:smooth val="0"/>
        </c:ser>
        <c:axId val="19024445"/>
        <c:axId val="37002278"/>
      </c:scatterChart>
      <c:valAx>
        <c:axId val="1902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crossBetween val="midCat"/>
        <c:dispUnits/>
      </c:valAx>
      <c:valAx>
        <c:axId val="3700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INTENSITA' DI CORRENTE I (t)  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Foglio1!$A$23:$AS$53</c:f>
              <c:numCache/>
            </c:numRef>
          </c:xVal>
          <c:yVal>
            <c:numRef>
              <c:f>Foglio1!$B$23:$B$53</c:f>
              <c:numCache/>
            </c:numRef>
          </c:yVal>
          <c:smooth val="0"/>
        </c:ser>
        <c:axId val="64585047"/>
        <c:axId val="44394512"/>
      </c:scatterChart>
      <c:valAx>
        <c:axId val="6458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crossBetween val="midCat"/>
        <c:dispUnits/>
      </c:valAx>
      <c:valAx>
        <c:axId val="4439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TENSIONE AI CAPI DI C Vc(t)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34</xdr:row>
      <xdr:rowOff>76200</xdr:rowOff>
    </xdr:from>
    <xdr:to>
      <xdr:col>15</xdr:col>
      <xdr:colOff>104775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3505200" y="5667375"/>
        <a:ext cx="838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18</xdr:row>
      <xdr:rowOff>142875</xdr:rowOff>
    </xdr:from>
    <xdr:to>
      <xdr:col>15</xdr:col>
      <xdr:colOff>104775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3505200" y="3086100"/>
        <a:ext cx="8382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workbookViewId="0" topLeftCell="A1">
      <selection activeCell="A11" sqref="A11"/>
    </sheetView>
  </sheetViews>
  <sheetFormatPr defaultColWidth="12.57421875" defaultRowHeight="12.75"/>
  <cols>
    <col min="1" max="1" width="13.140625" style="0" customWidth="1"/>
    <col min="2" max="2" width="11.57421875" style="0" customWidth="1"/>
    <col min="3" max="3" width="13.140625" style="0" customWidth="1"/>
    <col min="4" max="16384" width="11.57421875" style="0" customWidth="1"/>
  </cols>
  <sheetData>
    <row r="2" spans="4:11" ht="12.75">
      <c r="D2" s="1" t="s">
        <v>0</v>
      </c>
      <c r="E2" s="1"/>
      <c r="F2" s="1"/>
      <c r="G2" s="1"/>
      <c r="H2" s="1"/>
      <c r="I2" s="1"/>
      <c r="J2" s="1"/>
      <c r="K2" s="1"/>
    </row>
    <row r="3" spans="4:10" ht="12.75">
      <c r="D3" s="1" t="s">
        <v>1</v>
      </c>
      <c r="E3" s="1"/>
      <c r="F3" s="1"/>
      <c r="G3" s="1"/>
      <c r="H3" s="1"/>
      <c r="I3" s="1"/>
      <c r="J3" s="1"/>
    </row>
    <row r="4" ht="12.75">
      <c r="E4" s="2"/>
    </row>
    <row r="5" spans="2:13" ht="12.75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8" ht="12.75">
      <c r="B8" s="1"/>
    </row>
    <row r="9" spans="1:8" ht="12.75">
      <c r="A9" s="1" t="s">
        <v>3</v>
      </c>
      <c r="B9" s="1"/>
      <c r="C9" s="1"/>
      <c r="D9" s="1"/>
      <c r="E9" s="1"/>
      <c r="F9" s="1"/>
      <c r="G9" s="1"/>
      <c r="H9" s="4">
        <v>12</v>
      </c>
    </row>
    <row r="10" spans="1:8" ht="12.75">
      <c r="A10" s="1" t="s">
        <v>4</v>
      </c>
      <c r="B10" s="1"/>
      <c r="C10" s="1"/>
      <c r="D10" s="1"/>
      <c r="E10" s="1"/>
      <c r="F10" s="1"/>
      <c r="G10" s="1"/>
      <c r="H10" s="4"/>
    </row>
    <row r="11" spans="1:8" ht="12.75">
      <c r="A11" s="1" t="s">
        <v>5</v>
      </c>
      <c r="B11" s="1"/>
      <c r="C11" s="1"/>
      <c r="D11" s="1"/>
      <c r="E11" s="1"/>
      <c r="F11" s="1"/>
      <c r="G11" s="1"/>
      <c r="H11" s="4">
        <v>100000</v>
      </c>
    </row>
    <row r="12" spans="1:8" ht="12.75">
      <c r="A12" s="3" t="s">
        <v>6</v>
      </c>
      <c r="B12" s="3"/>
      <c r="C12" s="3"/>
      <c r="D12" s="3"/>
      <c r="E12" s="3"/>
      <c r="F12" s="3"/>
      <c r="G12" s="3"/>
      <c r="H12" s="4">
        <v>0.001</v>
      </c>
    </row>
    <row r="13" spans="1:8" ht="12.75">
      <c r="A13" s="1" t="s">
        <v>7</v>
      </c>
      <c r="B13" s="1"/>
      <c r="C13" s="1"/>
      <c r="D13" s="1"/>
      <c r="E13" s="1"/>
      <c r="F13" s="1"/>
      <c r="G13" s="1"/>
      <c r="H13" s="4">
        <v>0</v>
      </c>
    </row>
    <row r="14" spans="1:8" ht="12.75">
      <c r="A14" s="1" t="s">
        <v>8</v>
      </c>
      <c r="B14" s="1"/>
      <c r="C14" s="1"/>
      <c r="D14" s="1"/>
      <c r="E14" s="1"/>
      <c r="F14" s="1"/>
      <c r="G14" s="1"/>
      <c r="H14" s="4">
        <f>(H9-H13)/H11</f>
        <v>0.00012</v>
      </c>
    </row>
    <row r="15" spans="1:8" ht="12.75">
      <c r="A15" s="1" t="s">
        <v>9</v>
      </c>
      <c r="B15" s="1"/>
      <c r="C15" s="1"/>
      <c r="D15" s="1"/>
      <c r="E15" s="1"/>
      <c r="F15" s="1"/>
      <c r="G15" s="1"/>
      <c r="H15" s="4">
        <f>H11*H12</f>
        <v>100</v>
      </c>
    </row>
    <row r="17" spans="1:5" ht="12.75">
      <c r="A17" s="1" t="s">
        <v>10</v>
      </c>
      <c r="B17" s="1"/>
      <c r="C17" s="1"/>
      <c r="D17" s="1"/>
      <c r="E17" s="1"/>
    </row>
    <row r="18" spans="1:9" ht="15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3" ht="15">
      <c r="A19" s="1" t="s">
        <v>12</v>
      </c>
      <c r="B19" s="1"/>
      <c r="C19" s="1"/>
    </row>
    <row r="20" spans="1:9" ht="15">
      <c r="A20" s="1" t="s">
        <v>13</v>
      </c>
      <c r="B20" s="1"/>
      <c r="C20" s="1"/>
      <c r="D20" s="1"/>
      <c r="E20" s="1"/>
      <c r="F20" s="1"/>
      <c r="G20" s="1"/>
      <c r="H20" s="1"/>
      <c r="I20" s="1"/>
    </row>
    <row r="22" spans="1:3" ht="12.75">
      <c r="A22" s="5" t="s">
        <v>14</v>
      </c>
      <c r="B22" s="2" t="s">
        <v>15</v>
      </c>
      <c r="C22" s="2" t="s">
        <v>16</v>
      </c>
    </row>
    <row r="23" spans="1:3" ht="12.75">
      <c r="A23" s="6">
        <f>0.2*H15</f>
        <v>20</v>
      </c>
      <c r="B23" s="4">
        <f>H13+(H9-H13)*A23/H15</f>
        <v>2.4</v>
      </c>
      <c r="C23" s="4">
        <f>H12*(B23-H13)/A23</f>
        <v>0.00011999999999999999</v>
      </c>
    </row>
    <row r="24" spans="1:3" ht="12.75">
      <c r="A24" s="7">
        <f>0.4*H15</f>
        <v>40</v>
      </c>
      <c r="B24" s="4">
        <f>B23+(H9-B23)*(A24-A23)/H15</f>
        <v>4.32</v>
      </c>
      <c r="C24" s="4">
        <f>H12*(B24-B23)/(A24-A23)</f>
        <v>9.600000000000003E-05</v>
      </c>
    </row>
    <row r="25" spans="1:3" ht="12.75">
      <c r="A25" s="7">
        <f>0.6*H15</f>
        <v>60.00000000000001</v>
      </c>
      <c r="B25" s="4">
        <f>B24+(H9-B24)*(A25-A24)/H15</f>
        <v>5.856000000000001</v>
      </c>
      <c r="C25" s="4">
        <f>H12*(B25-B24)/(A25-A24)</f>
        <v>7.68E-05</v>
      </c>
    </row>
    <row r="26" spans="1:3" ht="12.75">
      <c r="A26" s="7">
        <f>0.8*H15</f>
        <v>80</v>
      </c>
      <c r="B26" s="4">
        <f>B25+(H9-B25)*(A26-A25)/H15</f>
        <v>7.0848</v>
      </c>
      <c r="C26" s="4">
        <f>H12*(B26-B25)/(A26-A25)</f>
        <v>6.144000000000001E-05</v>
      </c>
    </row>
    <row r="27" spans="1:3" ht="12.75">
      <c r="A27" s="7">
        <f>1*H15</f>
        <v>100</v>
      </c>
      <c r="B27" s="4">
        <f>B26+(H9-B26)*(A27-A26)/H15</f>
        <v>8.06784</v>
      </c>
      <c r="C27" s="4">
        <f>H12*(B27-B26)/(A27-A26)</f>
        <v>4.915199999999999E-05</v>
      </c>
    </row>
    <row r="28" spans="1:3" ht="12.75">
      <c r="A28" s="7">
        <f>1.2*H15</f>
        <v>120</v>
      </c>
      <c r="B28" s="4">
        <f>B27+(H9-B27)*(A28-A27)/H15</f>
        <v>8.854272</v>
      </c>
      <c r="C28" s="4">
        <f>H12*(B28-B27)/(A28-A27)</f>
        <v>3.932159999999998E-05</v>
      </c>
    </row>
    <row r="29" spans="1:3" ht="12.75">
      <c r="A29" s="7">
        <f>1.4*H15</f>
        <v>140</v>
      </c>
      <c r="B29" s="4">
        <f>B28+(H9-B28)*(A29-A28)/H15</f>
        <v>9.4834176</v>
      </c>
      <c r="C29" s="4">
        <f>H12*(B29-B28)/(A29-A28)</f>
        <v>3.1457279999999966E-05</v>
      </c>
    </row>
    <row r="30" spans="1:3" ht="12.75">
      <c r="A30" s="7">
        <f>1.6*H15</f>
        <v>160</v>
      </c>
      <c r="B30" s="4">
        <f>B29+(H9-B29)*(A30-A29)/H15</f>
        <v>9.98673408</v>
      </c>
      <c r="C30" s="4">
        <f>H12*(B30-B29)/(A30-A29)</f>
        <v>2.5165824000000028E-05</v>
      </c>
    </row>
    <row r="31" spans="1:3" ht="12.75">
      <c r="A31" s="7">
        <f>1.8*H15</f>
        <v>180</v>
      </c>
      <c r="B31" s="4">
        <f>B30+(H9-B30)*(A31-A30)/H15</f>
        <v>10.389387264</v>
      </c>
      <c r="C31" s="4">
        <f>H12*(B31-B30)/(A31-A30)</f>
        <v>2.0132659200000002E-05</v>
      </c>
    </row>
    <row r="32" spans="1:3" ht="12.75">
      <c r="A32" s="7">
        <f>2*H15</f>
        <v>200</v>
      </c>
      <c r="B32" s="4">
        <f>B31+(H9-B31)*(A32-A31)/H15</f>
        <v>10.7115098112</v>
      </c>
      <c r="C32" s="4">
        <f>H12*(B32-B31)/(A32-A31)</f>
        <v>1.6106127359999965E-05</v>
      </c>
    </row>
    <row r="33" spans="1:3" ht="12.75">
      <c r="A33" s="7">
        <f>2.2*H15</f>
        <v>220.00000000000003</v>
      </c>
      <c r="B33" s="4">
        <f>B32+(H9-B32)*(A33-A32)/H15</f>
        <v>10.96920784896</v>
      </c>
      <c r="C33" s="4">
        <f>H12*(B33-B32)/(A33-A32)</f>
        <v>1.2884901888000026E-05</v>
      </c>
    </row>
    <row r="34" spans="1:3" ht="12.75">
      <c r="A34" s="7">
        <f>2.4*H15</f>
        <v>240</v>
      </c>
      <c r="B34" s="4">
        <f>B33+(H9-B33)*(A34-A33)/H15</f>
        <v>11.175366279168</v>
      </c>
      <c r="C34" s="4">
        <f>H12*(B34-B33)/(A34-A33)</f>
        <v>1.030792151039998E-05</v>
      </c>
    </row>
    <row r="35" spans="1:3" ht="12.75">
      <c r="A35" s="7">
        <f>2.6*H15</f>
        <v>260</v>
      </c>
      <c r="B35" s="4">
        <f>B34+(H9-B34)*(A35-A34)/H15</f>
        <v>11.3402930233344</v>
      </c>
      <c r="C35" s="4">
        <f>H12*(B35-B34)/(A35-A34)</f>
        <v>8.246337208320043E-06</v>
      </c>
    </row>
    <row r="36" spans="1:3" ht="12.75">
      <c r="A36" s="7">
        <f>2.8*H15</f>
        <v>280</v>
      </c>
      <c r="B36" s="4">
        <f>B35+(H9-B35)*(A36-A35)/H15</f>
        <v>11.47223441866752</v>
      </c>
      <c r="C36" s="4">
        <f>H12*(B36-B35)/(A36-A35)</f>
        <v>6.5970697666560166E-06</v>
      </c>
    </row>
    <row r="37" spans="1:3" ht="12.75">
      <c r="A37" s="7">
        <f>3*H15</f>
        <v>300</v>
      </c>
      <c r="B37" s="4">
        <f>B36+(H9-B36)*(A37-A36)/H15</f>
        <v>11.577787534934016</v>
      </c>
      <c r="C37" s="4">
        <f>H12*(B37-B36)/(A37-A36)</f>
        <v>5.277655813324777E-06</v>
      </c>
    </row>
    <row r="38" spans="1:3" ht="12.75">
      <c r="A38" s="7">
        <f>3.2*H15</f>
        <v>320</v>
      </c>
      <c r="B38" s="4">
        <f>B37+(H9-B37)*(A38-A37)/H15</f>
        <v>11.662230027947214</v>
      </c>
      <c r="C38" s="4">
        <f>H12*(B38-B37)/(A38-A37)</f>
        <v>4.222124650659875E-06</v>
      </c>
    </row>
    <row r="39" spans="1:3" ht="12.75">
      <c r="A39" s="7">
        <f>3.4*H15</f>
        <v>340</v>
      </c>
      <c r="B39" s="4">
        <f>B38+(0-B38)*(A39-A38)/H15</f>
        <v>9.32978402235777</v>
      </c>
      <c r="C39" s="4">
        <f>H12*(B39-B38)/(A39-A38)</f>
        <v>-0.00011662230027947214</v>
      </c>
    </row>
    <row r="40" spans="1:3" ht="12.75">
      <c r="A40" s="7">
        <f>3.6*H15</f>
        <v>360</v>
      </c>
      <c r="B40" s="4">
        <f>B39+(0-B39)*(A40-A39)/H15</f>
        <v>7.463827217886217</v>
      </c>
      <c r="C40" s="4">
        <f>H12*(B40-B39)/(A40-A39)</f>
        <v>-9.32978402235777E-05</v>
      </c>
    </row>
    <row r="41" spans="1:3" ht="12.75">
      <c r="A41" s="7">
        <f>3.8*H15</f>
        <v>380</v>
      </c>
      <c r="B41" s="4">
        <f>B40+(0-B40)*(A41-A40)/H15</f>
        <v>5.971061774308973</v>
      </c>
      <c r="C41" s="4">
        <f>H12*(B41-B40)/(A41-A40)</f>
        <v>-7.463827217886218E-05</v>
      </c>
    </row>
    <row r="42" spans="1:3" ht="12.75">
      <c r="A42" s="7">
        <f>4*H15</f>
        <v>400</v>
      </c>
      <c r="B42" s="4">
        <f>B41+(0-B41)*(A42-A41)/H15</f>
        <v>4.776849419447179</v>
      </c>
      <c r="C42" s="4">
        <f>H12*(B42-B41)/(A42-A41)</f>
        <v>-5.971061774308972E-05</v>
      </c>
    </row>
    <row r="43" spans="1:3" ht="12.75">
      <c r="A43" s="7">
        <f>4.2*H15</f>
        <v>420</v>
      </c>
      <c r="B43" s="4">
        <f>B42+(0-B42)*(A43-A42)/H15</f>
        <v>3.821479535557743</v>
      </c>
      <c r="C43" s="4">
        <f>H12*(B43-B42)/(A43-A42)</f>
        <v>-4.776849419447178E-05</v>
      </c>
    </row>
    <row r="44" spans="1:3" ht="12.75">
      <c r="A44" s="7">
        <f>4.4*H15</f>
        <v>440.00000000000006</v>
      </c>
      <c r="B44" s="4">
        <f>B43+(0-B43)*(A44-A43)/H15</f>
        <v>3.057183628446192</v>
      </c>
      <c r="C44" s="4">
        <f>H12*(B44-B43)/(A44-A43)</f>
        <v>-3.8214795355577437E-05</v>
      </c>
    </row>
    <row r="45" spans="1:3" ht="12.75">
      <c r="A45" s="7">
        <f>4.6*H15</f>
        <v>459.99999999999994</v>
      </c>
      <c r="B45" s="4">
        <f>B44+(0-B44)*(A45-A44)/H15</f>
        <v>2.445746902756957</v>
      </c>
      <c r="C45" s="4">
        <f>H12*(B45-B44)/(A45-A44)</f>
        <v>-3.057183628446194E-05</v>
      </c>
    </row>
    <row r="46" spans="1:3" ht="12.75">
      <c r="A46" s="7">
        <f>4.8*H15</f>
        <v>480</v>
      </c>
      <c r="B46" s="4">
        <f>B45+(0-B45)*(A46-A45)/H15</f>
        <v>1.956597522205564</v>
      </c>
      <c r="C46" s="4">
        <f>H12*(B46-B45)/(A46-A45)</f>
        <v>-2.4457469027569577E-05</v>
      </c>
    </row>
    <row r="47" spans="1:3" ht="12.75">
      <c r="A47" s="7">
        <f>5*H15</f>
        <v>500</v>
      </c>
      <c r="B47" s="4">
        <f>B46+(0-B46)*(A47-A46)/H15</f>
        <v>1.5652780177644512</v>
      </c>
      <c r="C47" s="4">
        <f>H12*(B47-B46)/(A47-A46)</f>
        <v>-1.9565975222055644E-05</v>
      </c>
    </row>
    <row r="48" spans="1:3" ht="12.75">
      <c r="A48" s="7">
        <f>5.2*H15</f>
        <v>520</v>
      </c>
      <c r="B48" s="4">
        <f>B47+(0-B47)*(A48-A47)/H15</f>
        <v>1.252222414211561</v>
      </c>
      <c r="C48" s="4">
        <f>H12*(B48-B47)/(A48-A47)</f>
        <v>-1.565278017764451E-05</v>
      </c>
    </row>
    <row r="49" spans="1:3" ht="12.75">
      <c r="A49" s="7">
        <f>5.4*H15</f>
        <v>540</v>
      </c>
      <c r="B49" s="4">
        <f>B48+(0-B48)*(A49-A48)/H15</f>
        <v>1.0017779313692488</v>
      </c>
      <c r="C49" s="4">
        <f>H12*(B49-B48)/(A49-A48)</f>
        <v>-1.2522224142115612E-05</v>
      </c>
    </row>
    <row r="50" spans="1:3" ht="12.75">
      <c r="A50" s="7">
        <f>5.6*H15</f>
        <v>560</v>
      </c>
      <c r="B50" s="4">
        <f>B49+(0-B49)*(A50-A49)/H15</f>
        <v>0.801422345095399</v>
      </c>
      <c r="C50" s="4">
        <f>H12*(B50-B49)/(A50-A49)</f>
        <v>-1.0017779313692487E-05</v>
      </c>
    </row>
    <row r="51" spans="1:3" ht="12.75">
      <c r="A51" s="7">
        <f>5.8*H15</f>
        <v>580</v>
      </c>
      <c r="B51" s="4">
        <f>B50+(0-B50)*(A51-A50)/H15</f>
        <v>0.6411378760763192</v>
      </c>
      <c r="C51" s="4">
        <f>H12*(B51-B50)/(A51-A50)</f>
        <v>-8.014223450953988E-06</v>
      </c>
    </row>
    <row r="52" spans="1:3" ht="12.75">
      <c r="A52" s="7">
        <f>6*H15</f>
        <v>600</v>
      </c>
      <c r="B52" s="4">
        <f>B51+(0-B51)*(A52-A51)/H15</f>
        <v>0.5129103008610554</v>
      </c>
      <c r="C52" s="4">
        <f>H12*(B52-B51)/(A52-A51)</f>
        <v>-6.411378760763192E-06</v>
      </c>
    </row>
    <row r="53" spans="1:3" ht="12.75">
      <c r="A53" s="7">
        <f>6.2*H15</f>
        <v>620</v>
      </c>
      <c r="B53" s="4">
        <f>B52+(0-B52)*(A53-A52)/H15</f>
        <v>0.4103282406888443</v>
      </c>
      <c r="C53" s="4">
        <f>H12*(B53-B52)/(A53-A52)</f>
        <v>-5.129103008610553E-06</v>
      </c>
    </row>
  </sheetData>
  <mergeCells count="14">
    <mergeCell ref="D2:K2"/>
    <mergeCell ref="D3:J3"/>
    <mergeCell ref="B5:M6"/>
    <mergeCell ref="A9:G9"/>
    <mergeCell ref="A10:B10"/>
    <mergeCell ref="A11:G11"/>
    <mergeCell ref="A12:G12"/>
    <mergeCell ref="A13:G13"/>
    <mergeCell ref="A14:G14"/>
    <mergeCell ref="A15:G15"/>
    <mergeCell ref="A17:E17"/>
    <mergeCell ref="A18:I18"/>
    <mergeCell ref="A19:C19"/>
    <mergeCell ref="A20:I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1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cp:lastPrinted>2009-10-29T12:48:22Z</cp:lastPrinted>
  <dcterms:created xsi:type="dcterms:W3CDTF">2009-10-17T18:36:32Z</dcterms:created>
  <dcterms:modified xsi:type="dcterms:W3CDTF">2009-11-06T04:34:00Z</dcterms:modified>
  <cp:category/>
  <cp:version/>
  <cp:contentType/>
  <cp:contentStatus/>
  <cp:revision>19</cp:revision>
</cp:coreProperties>
</file>